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<sst xmlns="http://schemas.openxmlformats.org/spreadsheetml/2006/main" count="322" uniqueCount="113">
  <si>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</si>
  <si>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</si>
  <si>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</si>
  <si>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</si>
  <si>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</si>
  <si>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</si>
  <si>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</si>
  <si>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</si>
  <si>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</si>
  <si>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</si>
  <si>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</si>
  <si>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</si>
  <si>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</si>
  <si>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</si>
  <si>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</si>
  <si>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</si>
  <si>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</si>
  <si>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</si>
  <si>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</si>
  <si>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</si>
  <si>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</si>
  <si>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</si>
  <si>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</si>
  <si>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</si>
  <si>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</si>
  <si>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</si>
  <si>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</si>
  <si>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</si>
  <si>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</si>
  <si>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</si>
  <si>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</si>
  <si>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</si>
  <si>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</si>
  <si>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</si>
  <si>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</si>
  <si>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</si>
  <si>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</si>
  <si>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</si>
  <si>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</si>
  <si>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</si>
  <si>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</si>
  <si>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</si>
  <si>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</si>
  <si>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</si>
  <si>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</si>
  <si>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</si>
  <si>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</si>
  <si>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</si>
  <si>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</si>
  <si>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</si>
  <si>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</si>
  <si>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</si>
  <si>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</si>
  <si>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</si>
  <si>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</si>
  <si>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</si>
  <si>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</si>
  <si>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</si>
  <si>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</si>
  <si>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</si>
  <si>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</si>
  <si>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</si>
  <si>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</si>
  <si>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</si>
  <si>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</si>
  <si>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</si>
  <si>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</si>
  <si>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</si>
  <si>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</si>
  <si>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</si>
  <si>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</si>
  <si>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</si>
  <si>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</si>
  <si>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</si>
  <si>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</si>
  <si>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</si>
  <si>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</si>
  <si>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</si>
  <si>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</si>
  <si>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</si>
  <si>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</si>
  <si>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</si>
  <si>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</si>
  <si>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</si>
  <si>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</si>
  <si>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</si>
  <si>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</si>
  <si>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</si>
  <si>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</si>
  <si>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</si>
  <si>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</si>
  <si>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</si>
  <si>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</si>
  <si>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</si>
  <si>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</si>
  <si>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</si>
  <si>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</si>
  <si>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</si>
  <si>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</si>
  <si>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</si>
  <si>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</si>
  <si>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</si>
  <si>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</si>
  <si>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</si>
  <si>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</si>
  <si>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</si>
  <si>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</si>
  <si>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</si>
  <si>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</si>
  <si>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</si>
  <si>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18.08.2017</t>
    </r>
    <r>
      <rPr>
        <sz val="10"/>
        <rFont val="Times New Roman"/>
        <family val="1"/>
      </rPr>
      <t xml:space="preserve"> (тис.грн.)</t>
    </r>
  </si>
  <si>
    <t>станом на 18.08.2017</t>
  </si>
  <si>
    <r>
      <t xml:space="preserve">станом на 18.08.2017р.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</si>
</sst>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1.6"/>
      <color indexed="8"/>
      <name val="Times New Roman"/>
      <family val="0"/>
    </font>
    <font>
      <sz val="2.3"/>
      <color indexed="8"/>
      <name val="Times New Roman"/>
      <family val="0"/>
    </font>
    <font>
      <sz val="4.6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7" fontId="74" fillId="0" borderId="11" xfId="53" applyNumberFormat="1" applyBorder="1">
      <alignment/>
      <protection/>
    </xf>
    <xf numFmtId="0" fontId="16" fillId="0" borderId="48" xfId="0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0"/>
        <c:lblOffset val="100"/>
        <c:tickLblSkip val="1"/>
        <c:noMultiLvlLbl val="0"/>
      </c:catAx>
      <c:valAx>
        <c:axId val="286552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232230"/>
        <c:axId val="65090071"/>
      </c:bar3D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0"/>
        <c:lblOffset val="100"/>
        <c:tickLblSkip val="1"/>
        <c:noMultiLvlLbl val="0"/>
      </c:catAx>
      <c:valAx>
        <c:axId val="253794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0"/>
        <c:lblOffset val="100"/>
        <c:tickLblSkip val="1"/>
        <c:noMultiLvlLbl val="0"/>
      </c:catAx>
      <c:valAx>
        <c:axId val="424686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458908"/>
        <c:axId val="803581"/>
      </c:bar3D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8908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832038,7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--57877,1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-54360,1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40611868.96999993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9155.27801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78">
          <cell r="F78">
            <v>7023.6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4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"/>
      <c r="P1" s="147" t="s">
        <v>75</v>
      </c>
      <c r="Q1" s="148"/>
      <c r="R1" s="148"/>
      <c r="S1" s="148"/>
      <c r="T1" s="148"/>
      <c r="U1" s="149"/>
    </row>
    <row r="2" spans="1:21" ht="15" thickBot="1">
      <c r="A2" s="150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53" t="s">
        <v>66</v>
      </c>
      <c r="Q2" s="154"/>
      <c r="R2" s="154"/>
      <c r="S2" s="154"/>
      <c r="T2" s="154"/>
      <c r="U2" s="15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6" t="s">
        <v>47</v>
      </c>
      <c r="T3" s="15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8">
        <v>0</v>
      </c>
      <c r="T4" s="15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9">
        <f>SUM(S4:S22)</f>
        <v>1</v>
      </c>
      <c r="T23" s="13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1" t="s">
        <v>33</v>
      </c>
      <c r="Q26" s="131"/>
      <c r="R26" s="131"/>
      <c r="S26" s="13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2" t="s">
        <v>29</v>
      </c>
      <c r="Q27" s="132"/>
      <c r="R27" s="132"/>
      <c r="S27" s="13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>
        <v>42767</v>
      </c>
      <c r="Q28" s="136">
        <f>'[2]січень 17'!$D$94</f>
        <v>9505.30341</v>
      </c>
      <c r="R28" s="136"/>
      <c r="S28" s="13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/>
      <c r="Q29" s="136"/>
      <c r="R29" s="136"/>
      <c r="S29" s="13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7" t="s">
        <v>45</v>
      </c>
      <c r="R31" s="13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9" t="s">
        <v>40</v>
      </c>
      <c r="R32" s="13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1" t="s">
        <v>30</v>
      </c>
      <c r="Q36" s="131"/>
      <c r="R36" s="131"/>
      <c r="S36" s="13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31</v>
      </c>
      <c r="Q37" s="128"/>
      <c r="R37" s="128"/>
      <c r="S37" s="12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3">
        <v>42767</v>
      </c>
      <c r="Q38" s="135">
        <f>104633628.96/1000</f>
        <v>104633.62895999999</v>
      </c>
      <c r="R38" s="135"/>
      <c r="S38" s="13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/>
      <c r="Q39" s="135"/>
      <c r="R39" s="135"/>
      <c r="S39" s="13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4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"/>
      <c r="P1" s="147" t="s">
        <v>74</v>
      </c>
      <c r="Q1" s="148"/>
      <c r="R1" s="148"/>
      <c r="S1" s="148"/>
      <c r="T1" s="148"/>
      <c r="U1" s="149"/>
    </row>
    <row r="2" spans="1:21" ht="15" thickBot="1">
      <c r="A2" s="150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53" t="s">
        <v>73</v>
      </c>
      <c r="Q2" s="154"/>
      <c r="R2" s="154"/>
      <c r="S2" s="154"/>
      <c r="T2" s="154"/>
      <c r="U2" s="15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62" t="s">
        <v>47</v>
      </c>
      <c r="T3" s="16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8">
        <v>0</v>
      </c>
      <c r="T4" s="15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0">
        <v>0</v>
      </c>
      <c r="T23" s="16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9">
        <f>SUM(S4:S23)</f>
        <v>1</v>
      </c>
      <c r="T24" s="13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1" t="s">
        <v>33</v>
      </c>
      <c r="Q27" s="131"/>
      <c r="R27" s="131"/>
      <c r="S27" s="13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2" t="s">
        <v>29</v>
      </c>
      <c r="Q28" s="132"/>
      <c r="R28" s="132"/>
      <c r="S28" s="13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3">
        <v>42795</v>
      </c>
      <c r="Q29" s="136">
        <f>'[2]лютий'!$D$94</f>
        <v>7713.34596</v>
      </c>
      <c r="R29" s="136"/>
      <c r="S29" s="13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4"/>
      <c r="Q30" s="136"/>
      <c r="R30" s="136"/>
      <c r="S30" s="13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7" t="s">
        <v>45</v>
      </c>
      <c r="R32" s="13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9" t="s">
        <v>40</v>
      </c>
      <c r="R33" s="13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1" t="s">
        <v>30</v>
      </c>
      <c r="Q37" s="131"/>
      <c r="R37" s="131"/>
      <c r="S37" s="13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8" t="s">
        <v>31</v>
      </c>
      <c r="Q38" s="128"/>
      <c r="R38" s="128"/>
      <c r="S38" s="12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3">
        <v>42795</v>
      </c>
      <c r="Q39" s="135">
        <v>115182.07822999997</v>
      </c>
      <c r="R39" s="135"/>
      <c r="S39" s="13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4"/>
      <c r="Q40" s="135"/>
      <c r="R40" s="135"/>
      <c r="S40" s="13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78</v>
      </c>
      <c r="S1" s="148"/>
      <c r="T1" s="148"/>
      <c r="U1" s="148"/>
      <c r="V1" s="148"/>
      <c r="W1" s="149"/>
    </row>
    <row r="2" spans="1:23" ht="15" thickBot="1">
      <c r="A2" s="150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84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62" t="s">
        <v>47</v>
      </c>
      <c r="V3" s="16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8">
        <v>0</v>
      </c>
      <c r="V4" s="15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0">
        <v>0</v>
      </c>
      <c r="V25" s="16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9">
        <f>SUM(U4:U25)</f>
        <v>1</v>
      </c>
      <c r="V26" s="13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 t="s">
        <v>29</v>
      </c>
      <c r="S30" s="132"/>
      <c r="T30" s="132"/>
      <c r="U30" s="13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42826</v>
      </c>
      <c r="S31" s="136">
        <f>'[2]березень'!$D$97</f>
        <v>1399.2856000000002</v>
      </c>
      <c r="T31" s="136"/>
      <c r="U31" s="13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36"/>
      <c r="T32" s="136"/>
      <c r="U32" s="13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7" t="s">
        <v>45</v>
      </c>
      <c r="T34" s="13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9" t="s">
        <v>40</v>
      </c>
      <c r="T35" s="13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 t="s">
        <v>31</v>
      </c>
      <c r="S40" s="128"/>
      <c r="T40" s="128"/>
      <c r="U40" s="12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42826</v>
      </c>
      <c r="S41" s="135">
        <v>114548.88999999997</v>
      </c>
      <c r="T41" s="135"/>
      <c r="U41" s="13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5"/>
      <c r="T42" s="135"/>
      <c r="U42" s="13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87</v>
      </c>
      <c r="S1" s="148"/>
      <c r="T1" s="148"/>
      <c r="U1" s="148"/>
      <c r="V1" s="148"/>
      <c r="W1" s="149"/>
    </row>
    <row r="2" spans="1:23" ht="15" thickBot="1">
      <c r="A2" s="150" t="s">
        <v>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89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8">
        <v>0</v>
      </c>
      <c r="V4" s="15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9">
        <f>SUM(U4:U22)</f>
        <v>2</v>
      </c>
      <c r="V23" s="13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29</v>
      </c>
      <c r="S27" s="132"/>
      <c r="T27" s="132"/>
      <c r="U27" s="13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42856</v>
      </c>
      <c r="S28" s="136">
        <f>'[2]квітень'!$D$97</f>
        <v>102.57358</v>
      </c>
      <c r="T28" s="136"/>
      <c r="U28" s="13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36"/>
      <c r="T29" s="136"/>
      <c r="U29" s="13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7" t="s">
        <v>45</v>
      </c>
      <c r="T31" s="13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9" t="s">
        <v>40</v>
      </c>
      <c r="T32" s="13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31</v>
      </c>
      <c r="S37" s="128"/>
      <c r="T37" s="128"/>
      <c r="U37" s="12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42856</v>
      </c>
      <c r="S38" s="135">
        <v>94413.13370999995</v>
      </c>
      <c r="T38" s="135"/>
      <c r="U38" s="13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5"/>
      <c r="T39" s="135"/>
      <c r="U39" s="13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92</v>
      </c>
      <c r="S1" s="148"/>
      <c r="T1" s="148"/>
      <c r="U1" s="148"/>
      <c r="V1" s="148"/>
      <c r="W1" s="149"/>
    </row>
    <row r="2" spans="1:23" ht="15" thickBot="1">
      <c r="A2" s="150" t="s">
        <v>94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95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8">
        <v>0</v>
      </c>
      <c r="V4" s="15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9">
        <f>SUM(U4:U23)</f>
        <v>1</v>
      </c>
      <c r="V24" s="13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29</v>
      </c>
      <c r="S28" s="132"/>
      <c r="T28" s="132"/>
      <c r="U28" s="13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42887</v>
      </c>
      <c r="S29" s="136">
        <f>'[2]травень'!$D$97</f>
        <v>1135.71022</v>
      </c>
      <c r="T29" s="136"/>
      <c r="U29" s="13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36"/>
      <c r="T30" s="136"/>
      <c r="U30" s="13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7" t="s">
        <v>45</v>
      </c>
      <c r="T32" s="13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9" t="s">
        <v>40</v>
      </c>
      <c r="T33" s="13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31</v>
      </c>
      <c r="S38" s="128"/>
      <c r="T38" s="128"/>
      <c r="U38" s="12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42887</v>
      </c>
      <c r="S39" s="135">
        <v>59637.061719999954</v>
      </c>
      <c r="T39" s="135"/>
      <c r="U39" s="13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5"/>
      <c r="T40" s="135"/>
      <c r="U40" s="13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98</v>
      </c>
      <c r="S1" s="148"/>
      <c r="T1" s="148"/>
      <c r="U1" s="148"/>
      <c r="V1" s="148"/>
      <c r="W1" s="149"/>
    </row>
    <row r="2" spans="1:23" ht="15" thickBot="1">
      <c r="A2" s="150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100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8">
        <v>0</v>
      </c>
      <c r="V4" s="15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9">
        <f>SUM(U4:U23)</f>
        <v>1</v>
      </c>
      <c r="V24" s="13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29</v>
      </c>
      <c r="S28" s="132"/>
      <c r="T28" s="132"/>
      <c r="U28" s="13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42917</v>
      </c>
      <c r="S29" s="136">
        <f>'[2]червень'!$D$97</f>
        <v>225.52589</v>
      </c>
      <c r="T29" s="136"/>
      <c r="U29" s="13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36"/>
      <c r="T30" s="136"/>
      <c r="U30" s="13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7" t="s">
        <v>45</v>
      </c>
      <c r="T32" s="13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9" t="s">
        <v>40</v>
      </c>
      <c r="T33" s="13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31</v>
      </c>
      <c r="S38" s="128"/>
      <c r="T38" s="128"/>
      <c r="U38" s="12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42917</v>
      </c>
      <c r="S39" s="135">
        <v>31922.249009999945</v>
      </c>
      <c r="T39" s="135"/>
      <c r="U39" s="13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5"/>
      <c r="T40" s="135"/>
      <c r="U40" s="13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103</v>
      </c>
      <c r="S1" s="148"/>
      <c r="T1" s="148"/>
      <c r="U1" s="148"/>
      <c r="V1" s="148"/>
      <c r="W1" s="149"/>
    </row>
    <row r="2" spans="1:23" ht="15" thickBot="1">
      <c r="A2" s="150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105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8">
        <v>0</v>
      </c>
      <c r="V4" s="15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9">
        <f>SUM(U4:U24)</f>
        <v>1</v>
      </c>
      <c r="V25" s="13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29</v>
      </c>
      <c r="S29" s="132"/>
      <c r="T29" s="132"/>
      <c r="U29" s="13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42948</v>
      </c>
      <c r="S30" s="136">
        <f>'[2]липень'!$D$97</f>
        <v>1</v>
      </c>
      <c r="T30" s="136"/>
      <c r="U30" s="13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36"/>
      <c r="T31" s="136"/>
      <c r="U31" s="13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7" t="s">
        <v>45</v>
      </c>
      <c r="T33" s="13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9" t="s">
        <v>40</v>
      </c>
      <c r="T34" s="13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31</v>
      </c>
      <c r="S39" s="128"/>
      <c r="T39" s="128"/>
      <c r="U39" s="12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42948</v>
      </c>
      <c r="S40" s="135">
        <f>'[3]залишки  (2)'!$K$6/1000</f>
        <v>40611.86896999993</v>
      </c>
      <c r="T40" s="135"/>
      <c r="U40" s="13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5"/>
      <c r="T41" s="135"/>
      <c r="U41" s="13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5" sqref="R1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107</v>
      </c>
      <c r="S1" s="148"/>
      <c r="T1" s="148"/>
      <c r="U1" s="148"/>
      <c r="V1" s="148"/>
      <c r="W1" s="149"/>
    </row>
    <row r="2" spans="1:23" ht="15" thickBot="1">
      <c r="A2" s="150" t="s">
        <v>111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112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10.899999999999181</v>
      </c>
      <c r="N4" s="69">
        <v>3818.4</v>
      </c>
      <c r="O4" s="69">
        <v>5750</v>
      </c>
      <c r="P4" s="3">
        <f aca="true" t="shared" si="2" ref="P4:P24">N4/O4</f>
        <v>0.6640695652173914</v>
      </c>
      <c r="Q4" s="2">
        <f>AVERAGE(N4:N16)</f>
        <v>5075.384615384615</v>
      </c>
      <c r="R4" s="71">
        <v>0</v>
      </c>
      <c r="S4" s="72">
        <v>0</v>
      </c>
      <c r="T4" s="73">
        <v>0</v>
      </c>
      <c r="U4" s="158">
        <v>0</v>
      </c>
      <c r="V4" s="15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20.500000000000096</v>
      </c>
      <c r="N5" s="69">
        <v>1955.2</v>
      </c>
      <c r="O5" s="69">
        <v>2800</v>
      </c>
      <c r="P5" s="3">
        <f t="shared" si="2"/>
        <v>0.6982857142857143</v>
      </c>
      <c r="Q5" s="2">
        <v>5075.4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5075.4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5075.4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-10.899999999998826</v>
      </c>
      <c r="N8" s="69">
        <v>9909.7</v>
      </c>
      <c r="O8" s="69">
        <v>9900</v>
      </c>
      <c r="P8" s="3">
        <f t="shared" si="2"/>
        <v>1.000979797979798</v>
      </c>
      <c r="Q8" s="2">
        <v>5075.4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5075.4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5075.4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5075.4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5075.4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5075.4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5075.4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5075.4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5075.4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5075.4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5075.4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5075.4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5075.4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5075.4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5075.4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5075.4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5075.4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5075.4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35799.7</v>
      </c>
      <c r="C26" s="92">
        <f aca="true" t="shared" si="4" ref="C26:O26">SUM(C4:C24)</f>
        <v>559.33</v>
      </c>
      <c r="D26" s="115">
        <f t="shared" si="4"/>
        <v>559.3</v>
      </c>
      <c r="E26" s="115">
        <f t="shared" si="4"/>
        <v>0.030000000000001137</v>
      </c>
      <c r="F26" s="92">
        <f t="shared" si="4"/>
        <v>455.7</v>
      </c>
      <c r="G26" s="92">
        <f t="shared" si="4"/>
        <v>3595.2000000000003</v>
      </c>
      <c r="H26" s="92">
        <f t="shared" si="4"/>
        <v>19583.3</v>
      </c>
      <c r="I26" s="92">
        <f t="shared" si="4"/>
        <v>1311.4</v>
      </c>
      <c r="J26" s="92">
        <f t="shared" si="4"/>
        <v>311.99999999999994</v>
      </c>
      <c r="K26" s="92">
        <f t="shared" si="4"/>
        <v>547.1999999999999</v>
      </c>
      <c r="L26" s="92">
        <f t="shared" si="4"/>
        <v>2179.8</v>
      </c>
      <c r="M26" s="91">
        <f t="shared" si="4"/>
        <v>1636.370000000002</v>
      </c>
      <c r="N26" s="91">
        <f t="shared" si="4"/>
        <v>65980</v>
      </c>
      <c r="O26" s="91">
        <f t="shared" si="4"/>
        <v>120156.4</v>
      </c>
      <c r="P26" s="93">
        <f>N26/O26</f>
        <v>0.5491176499961716</v>
      </c>
      <c r="Q26" s="2"/>
      <c r="R26" s="82">
        <f>SUM(R4:R24)</f>
        <v>0</v>
      </c>
      <c r="S26" s="82">
        <f>SUM(S4:S24)</f>
        <v>0</v>
      </c>
      <c r="T26" s="82">
        <f>SUM(T4:T24)</f>
        <v>52.4</v>
      </c>
      <c r="U26" s="129">
        <f>SUM(U4:U24)</f>
        <v>1</v>
      </c>
      <c r="V26" s="130"/>
      <c r="W26" s="82">
        <f>R26+S26+U26+T26+V26</f>
        <v>53.4</v>
      </c>
    </row>
    <row r="27" spans="1:17" ht="14.25">
      <c r="A27" s="1"/>
      <c r="B27" s="9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 t="s">
        <v>29</v>
      </c>
      <c r="S30" s="132"/>
      <c r="T30" s="132"/>
      <c r="U30" s="13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42965</v>
      </c>
      <c r="S31" s="136">
        <f>'[4]серпень'!$D$97</f>
        <v>9155.27801</v>
      </c>
      <c r="T31" s="136"/>
      <c r="U31" s="13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36"/>
      <c r="T32" s="136"/>
      <c r="U32" s="13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7" t="s">
        <v>45</v>
      </c>
      <c r="T34" s="13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9" t="s">
        <v>40</v>
      </c>
      <c r="T35" s="13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 t="s">
        <v>31</v>
      </c>
      <c r="S40" s="128"/>
      <c r="T40" s="128"/>
      <c r="U40" s="12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42965</v>
      </c>
      <c r="S41" s="135">
        <f>'[3]залишки  (2)'!$K$6/1000</f>
        <v>40611.86896999993</v>
      </c>
      <c r="T41" s="135"/>
      <c r="U41" s="13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5"/>
      <c r="T42" s="135"/>
      <c r="U42" s="13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8">
      <selection activeCell="P37" sqref="P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2" t="s">
        <v>109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7" t="s">
        <v>32</v>
      </c>
      <c r="B27" s="173" t="s">
        <v>43</v>
      </c>
      <c r="C27" s="173"/>
      <c r="D27" s="167" t="s">
        <v>49</v>
      </c>
      <c r="E27" s="179"/>
      <c r="F27" s="180" t="s">
        <v>44</v>
      </c>
      <c r="G27" s="166"/>
      <c r="H27" s="181" t="s">
        <v>52</v>
      </c>
      <c r="I27" s="167"/>
      <c r="J27" s="174"/>
      <c r="K27" s="175"/>
      <c r="L27" s="170" t="s">
        <v>36</v>
      </c>
      <c r="M27" s="171"/>
      <c r="N27" s="172"/>
      <c r="O27" s="164" t="s">
        <v>110</v>
      </c>
      <c r="P27" s="165"/>
    </row>
    <row r="28" spans="1:16" ht="30.75" customHeight="1">
      <c r="A28" s="178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6"/>
      <c r="P28" s="167"/>
    </row>
    <row r="29" spans="1:16" ht="23.25" customHeight="1" thickBot="1">
      <c r="A29" s="44">
        <f>серпень!S41</f>
        <v>40611.86896999993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'[5]серпень'!$F$78</f>
        <v>7023.6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12942.580000000002</v>
      </c>
      <c r="N29" s="51">
        <f>M29-L29</f>
        <v>-51795.42</v>
      </c>
      <c r="O29" s="168">
        <f>серпень!S31</f>
        <v>9155.27801</v>
      </c>
      <c r="P29" s="16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3"/>
      <c r="P30" s="17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7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7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7023.6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2017-08-18T07:54:18Z</dcterms:modified>
  <cp:category/>
  <cp:version/>
  <cp:contentType/>
  <cp:contentStatus/>
</cp:coreProperties>
</file>